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Mode d'emploi" sheetId="1" state="visible" r:id="rId3"/>
    <sheet name="Tableau de bord" sheetId="2" state="visible" r:id="rId4"/>
    <sheet name="Calcul des indicateur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<sst xmlns="http://schemas.openxmlformats.org/spreadsheetml/2006/main" count="113" uniqueCount="91">
  <si>
    <t xml:space="preserve">Tableau de bord commercial</t>
  </si>
  <si>
    <t xml:space="preserve">Modèle gratuit Espace commercial – BTS MCO, gestion opérationnelle (E7)</t>
  </si>
  <si>
    <t xml:space="preserve">À quoi sert ce classeur</t>
  </si>
  <si>
    <t xml:space="preserve">Pour chaque indicateur, saisir l’unité (€, nb ou %), le sens souhaité (+ si une hausse est favorable, - si une baisse est favorable), l’objectif, le réalisé et la valeur de la même période de l’année précédente : l’écart, le taux de réalisation, l’évolution et l’appréciation se calculent. Les taux se saisissent en pourcentage (12,5 %) ; leurs écarts s’expriment en points.</t>
  </si>
  <si>
    <t xml:space="preserve">Légende</t>
  </si>
  <si>
    <t xml:space="preserve">Cellule à saisir</t>
  </si>
  <si>
    <t xml:space="preserve">texte bleu sur fond blanc : remplacez la valeur de l’exemple par la vôtre</t>
  </si>
  <si>
    <t xml:space="preserve">Cellule calculée</t>
  </si>
  <si>
    <t xml:space="preserve">fond gris : formule, à ne pas modifier</t>
  </si>
  <si>
    <t xml:space="preserve">Exemple déjà saisi</t>
  </si>
  <si>
    <t xml:space="preserve">Boutique de prêt-à-porter Ambre &amp; Lin, octobre N (exemple complet du cours « Le tableau de bord ») : chiffre d’affaires réalisé 50 400 € HT pour un objectif de 54 400 €.</t>
  </si>
  <si>
    <t xml:space="preserve">Les feuilles</t>
  </si>
  <si>
    <t xml:space="preserve">Tableau de bord</t>
  </si>
  <si>
    <t xml:space="preserve">objectifs, réalisations, N-1, écarts, taux de réalisation, évolutions, appréciations</t>
  </si>
  <si>
    <t xml:space="preserve">Calcul des indicateurs</t>
  </si>
  <si>
    <t xml:space="preserve">calcule les taux à partir des données brutes du mois (passants, entrées, tickets…)</t>
  </si>
  <si>
    <t xml:space="preserve">Les formules du cours</t>
  </si>
  <si>
    <t xml:space="preserve">Écart = réalisé – objectif ; taux de réalisation = réalisé ÷ objectif ; évolution = (N – N-1) ÷ N-1</t>
  </si>
  <si>
    <t xml:space="preserve">Taux d’attraction = entrées ÷ passants ; taux de transformation = tickets ÷ entrées ; panier moyen = CA HT ÷ tickets</t>
  </si>
  <si>
    <t xml:space="preserve">Compatible Excel, LibreOffice Calc et Google Sheets. Cours, exercices corrigés et autres modèles :</t>
  </si>
  <si>
    <t xml:space="preserve">https://www.espacecommercial.fr/cours/mco3/modeles-tableaux-vierges.php</t>
  </si>
  <si>
    <t xml:space="preserve">Unité : €, nb ou % ; sens : + (une hausse est favorable) ou - (une baisse est favorable).</t>
  </si>
  <si>
    <t xml:space="preserve">Unité commerciale</t>
  </si>
  <si>
    <t xml:space="preserve">Ambre &amp; Lin</t>
  </si>
  <si>
    <t xml:space="preserve">Période</t>
  </si>
  <si>
    <t xml:space="preserve">Octobre N</t>
  </si>
  <si>
    <t xml:space="preserve">Indicateurs</t>
  </si>
  <si>
    <t xml:space="preserve">Unité</t>
  </si>
  <si>
    <t xml:space="preserve">Sens</t>
  </si>
  <si>
    <t xml:space="preserve">Objectif</t>
  </si>
  <si>
    <t xml:space="preserve">Réalisé</t>
  </si>
  <si>
    <t xml:space="preserve">Période N-1</t>
  </si>
  <si>
    <t xml:space="preserve">Écart (réalisé – objectif)</t>
  </si>
  <si>
    <t xml:space="preserve">Taux de réalisation</t>
  </si>
  <si>
    <t xml:space="preserve">Évolution / N-1</t>
  </si>
  <si>
    <t xml:space="preserve">Appréciation</t>
  </si>
  <si>
    <t xml:space="preserve">Commentaire, action</t>
  </si>
  <si>
    <t xml:space="preserve">Chiffre d’affaires HT</t>
  </si>
  <si>
    <t xml:space="preserve">€</t>
  </si>
  <si>
    <t xml:space="preserve">+</t>
  </si>
  <si>
    <t xml:space="preserve">Transformation à travailler</t>
  </si>
  <si>
    <t xml:space="preserve">Fréquentation (entrées)</t>
  </si>
  <si>
    <t xml:space="preserve">nb</t>
  </si>
  <si>
    <t xml:space="preserve">Taux d’attraction</t>
  </si>
  <si>
    <t xml:space="preserve">%</t>
  </si>
  <si>
    <t xml:space="preserve">Vitrine à renouveler</t>
  </si>
  <si>
    <t xml:space="preserve">Taux de transformation</t>
  </si>
  <si>
    <t xml:space="preserve">Présence en surface aux heures d’affluence</t>
  </si>
  <si>
    <t xml:space="preserve">Nombre de tickets</t>
  </si>
  <si>
    <t xml:space="preserve">Panier moyen HT</t>
  </si>
  <si>
    <t xml:space="preserve">Indice de vente (articles par ticket)</t>
  </si>
  <si>
    <t xml:space="preserve">Objectif d’accessoires par ticket</t>
  </si>
  <si>
    <t xml:space="preserve">Prix moyen par article HT</t>
  </si>
  <si>
    <t xml:space="preserve">Marge commerciale</t>
  </si>
  <si>
    <t xml:space="preserve">Limiter les remises</t>
  </si>
  <si>
    <t xml:space="preserve">Taux de marque</t>
  </si>
  <si>
    <t xml:space="preserve">Taux de démarque</t>
  </si>
  <si>
    <t xml:space="preserve">-</t>
  </si>
  <si>
    <t xml:space="preserve">Inventaire tournant du rayon touché</t>
  </si>
  <si>
    <t xml:space="preserve">Taux de satisfaction</t>
  </si>
  <si>
    <t xml:space="preserve">Point fort à conserver</t>
  </si>
  <si>
    <t xml:space="preserve">Commentaire : constat chiffré, causes, actions</t>
  </si>
  <si>
    <t xml:space="preserve">Constat : CA à 92,6 % de l’objectif mais + 7,7 % sur N-1. Causes : transformation à 30 % au lieu de 32 %, indice de vente sous l’objectif, taux de marque en recul (remises, démarque). Actions : présence en surface aux heures d’affluence, objectif d’accessoires par ticket, remises limitées aux fins de série, inventaire tournant.</t>
  </si>
  <si>
    <t xml:space="preserve">Calcul des indicateurs du mois</t>
  </si>
  <si>
    <t xml:space="preserve">Saisir les données brutes ; reporter ensuite les résultats dans le tableau de bord.</t>
  </si>
  <si>
    <t xml:space="preserve">Données du mois</t>
  </si>
  <si>
    <t xml:space="preserve">Valeurs</t>
  </si>
  <si>
    <t xml:space="preserve">Résultats</t>
  </si>
  <si>
    <t xml:space="preserve">Passants devant la vitrine</t>
  </si>
  <si>
    <t xml:space="preserve">Taux d’attraction = entrées ÷ passants</t>
  </si>
  <si>
    <t xml:space="preserve">Entrées (fréquentation)</t>
  </si>
  <si>
    <t xml:space="preserve">Taux de transformation = tickets ÷ entrées</t>
  </si>
  <si>
    <t xml:space="preserve">Tickets de caisse (acheteurs)</t>
  </si>
  <si>
    <t xml:space="preserve">Panier moyen HT = CA HT ÷ tickets</t>
  </si>
  <si>
    <t xml:space="preserve">Articles vendus</t>
  </si>
  <si>
    <t xml:space="preserve">Indice de vente = articles ÷ tickets</t>
  </si>
  <si>
    <t xml:space="preserve">Prix moyen par article HT = CA HT ÷ articles</t>
  </si>
  <si>
    <t xml:space="preserve">Coût d’achat des marchandises vendues</t>
  </si>
  <si>
    <t xml:space="preserve">Marge commerciale = CA HT – coût d’achat des ventes</t>
  </si>
  <si>
    <t xml:space="preserve">Démarque (valeur des pertes)</t>
  </si>
  <si>
    <t xml:space="preserve">Taux de marque = marge ÷ CA HT</t>
  </si>
  <si>
    <t xml:space="preserve">Surface de vente (m²)</t>
  </si>
  <si>
    <t xml:space="preserve">Taux de marge = marge ÷ coût d’achat des ventes</t>
  </si>
  <si>
    <t xml:space="preserve">Heures de présence des vendeurs</t>
  </si>
  <si>
    <t xml:space="preserve">Taux de démarque = démarque ÷ CA HT</t>
  </si>
  <si>
    <t xml:space="preserve">Clients interrogés (enquête de satisfaction)</t>
  </si>
  <si>
    <t xml:space="preserve">CA au m² = CA HT ÷ surface de vente</t>
  </si>
  <si>
    <t xml:space="preserve">Clients satisfaits</t>
  </si>
  <si>
    <t xml:space="preserve">CA par heure de présence = CA HT ÷ heures</t>
  </si>
  <si>
    <t xml:space="preserve">Taux de satisfaction = satisfaits ÷ interrogés</t>
  </si>
  <si>
    <t xml:space="preserve">Contrôle : indice de vente × prix moyen = panier moyen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</si>
</sst>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;\-#,##0"/>
    <numFmt numFmtId="166" formatCode="#,##0&quot; €&quot;;\-#,##0&quot; €&quot;"/>
    <numFmt numFmtId="167" formatCode="\+#,##0&quot; €&quot;;\-#,##0&quot; €&quot;;0&quot; €&quot;"/>
    <numFmt numFmtId="168" formatCode="0.0%"/>
    <numFmt numFmtId="169" formatCode="\+0.0%;\-0.0%;0.0%"/>
    <numFmt numFmtId="170" formatCode="\+#,##0;\-#,##0;0"/>
    <numFmt numFmtId="171" formatCode="0.00%"/>
    <numFmt numFmtId="172" formatCode="\+0.0#&quot; pt&quot;;\-0.0#&quot; pt&quot;;0&quot; pt&quot;"/>
    <numFmt numFmtId="173" formatCode="#,##0.00&quot; €&quot;;\-#,##0.00&quot; €&quot;"/>
    <numFmt numFmtId="174" formatCode="\+#,##0.00&quot; €&quot;;\-#,##0.00&quot; €&quot;;0&quot; €&quot;"/>
    <numFmt numFmtId="175" formatCode="0.00"/>
    <numFmt numFmtId="176" formatCode="\+0.00;\-0.00;0"/>
    <numFmt numFmtId="177" formatCode="\+#,##0.00;\-#,##0.00;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2D3D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sz val="10"/>
      <color rgb="FF1F2D3D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DEDED"/>
      </patternFill>
    </fill>
    <fill>
      <patternFill patternType="solid">
        <fgColor rgb="FFEDEDED"/>
        <bgColor rgb="FFDDEBF7"/>
      </patternFill>
    </fill>
    <fill>
      <patternFill patternType="solid">
        <fgColor rgb="FFDDEBF7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5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6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7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1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5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1E7B34"/>
        <sz val="10"/>
      </font>
    </dxf>
    <dxf>
      <font>
        <name val="Arial"/>
        <charset val="1"/>
        <family val="0"/>
        <b val="1"/>
        <color rgb="FFC00000"/>
        <sz val="1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1E7B34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EDED"/>
      <rgbColor rgb="FFDDEB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espacecommercial.fr/cours/mco3/modeles-tableaux-vierges.php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8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60" hidden="false" customHeight="true" outlineLevel="0" collapsed="false">
      <c r="A5" s="4" t="s">
        <v>3</v>
      </c>
      <c r="B5" s="4"/>
      <c r="C5" s="4"/>
    </row>
    <row r="7" customFormat="false" ht="15" hidden="false" customHeight="false" outlineLevel="0" collapsed="false">
      <c r="A7" s="3" t="s">
        <v>4</v>
      </c>
    </row>
    <row r="8" customFormat="false" ht="15" hidden="false" customHeight="false" outlineLevel="0" collapsed="false">
      <c r="A8" s="5" t="s">
        <v>5</v>
      </c>
      <c r="B8" s="6" t="n">
        <v>1000</v>
      </c>
      <c r="C8" s="7" t="s">
        <v>6</v>
      </c>
    </row>
    <row r="9" customFormat="false" ht="15" hidden="false" customHeight="false" outlineLevel="0" collapsed="false">
      <c r="A9" s="5" t="s">
        <v>7</v>
      </c>
      <c r="B9" s="8" t="n">
        <f aca="false">B8*2</f>
        <v>2000</v>
      </c>
      <c r="C9" s="7" t="s">
        <v>8</v>
      </c>
    </row>
    <row r="11" customFormat="false" ht="15" hidden="false" customHeight="false" outlineLevel="0" collapsed="false">
      <c r="A11" s="3" t="s">
        <v>9</v>
      </c>
    </row>
    <row r="12" customFormat="false" ht="30" hidden="false" customHeight="true" outlineLevel="0" collapsed="false">
      <c r="A12" s="4" t="s">
        <v>10</v>
      </c>
      <c r="B12" s="4"/>
      <c r="C12" s="4"/>
    </row>
    <row r="14" customFormat="false" ht="1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7" t="s">
        <v>12</v>
      </c>
      <c r="B15" s="9" t="s">
        <v>13</v>
      </c>
      <c r="C15" s="9"/>
    </row>
    <row r="16" customFormat="false" ht="15" hidden="false" customHeight="false" outlineLevel="0" collapsed="false">
      <c r="A16" s="7" t="s">
        <v>14</v>
      </c>
      <c r="B16" s="9" t="s">
        <v>15</v>
      </c>
      <c r="C16" s="9"/>
    </row>
    <row r="18" customFormat="false" ht="15" hidden="false" customHeight="false" outlineLevel="0" collapsed="false">
      <c r="A18" s="3" t="s">
        <v>16</v>
      </c>
    </row>
    <row r="19" customFormat="false" ht="15" hidden="false" customHeight="false" outlineLevel="0" collapsed="false">
      <c r="A19" s="9" t="s">
        <v>17</v>
      </c>
      <c r="B19" s="9"/>
      <c r="C19" s="9"/>
    </row>
    <row r="20" customFormat="false" ht="15" hidden="false" customHeight="false" outlineLevel="0" collapsed="false">
      <c r="A20" s="9" t="s">
        <v>18</v>
      </c>
      <c r="B20" s="9"/>
      <c r="C20" s="9"/>
    </row>
    <row r="22" customFormat="false" ht="15" hidden="false" customHeight="false" outlineLevel="0" collapsed="false">
      <c r="A22" s="2" t="s">
        <v>19</v>
      </c>
    </row>
    <row r="23" customFormat="false" ht="15" hidden="false" customHeight="false" outlineLevel="0" collapsed="false">
      <c r="A23" s="10" t="s">
        <v>20</v>
      </c>
    </row>
  </sheetData>
  <mergeCells count="6">
    <mergeCell ref="A5:C5"/>
    <mergeCell ref="A12:C12"/>
    <mergeCell ref="B15:C15"/>
    <mergeCell ref="B16:C16"/>
    <mergeCell ref="A19:C19"/>
    <mergeCell ref="A20:C20"/>
  </mergeCells>
  <hyperlinks>
    <hyperlink ref="A23" r:id="rId1" display="https://www.espacecommercial.fr/cours/mco3/modeles-tableaux-vierges.ph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7"/>
    <col collapsed="false" customWidth="true" hidden="false" outlineLevel="0" max="3" min="3" style="0" width="6"/>
    <col collapsed="false" customWidth="true" hidden="false" outlineLevel="0" max="6" min="4" style="0" width="13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10" min="9" style="0" width="13"/>
    <col collapsed="false" customWidth="true" hidden="false" outlineLevel="0" max="11" min="11" style="0" width="46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21</v>
      </c>
    </row>
    <row r="3" customFormat="false" ht="15" hidden="false" customHeight="false" outlineLevel="0" collapsed="false">
      <c r="A3" s="5" t="s">
        <v>22</v>
      </c>
      <c r="B3" s="11" t="s">
        <v>23</v>
      </c>
      <c r="C3" s="11"/>
      <c r="D3" s="11"/>
      <c r="E3" s="5" t="s">
        <v>24</v>
      </c>
      <c r="F3" s="11" t="s">
        <v>25</v>
      </c>
      <c r="G3" s="11"/>
    </row>
    <row r="5" customFormat="false" ht="33.75" hidden="false" customHeight="true" outlineLevel="0" collapsed="false">
      <c r="A5" s="12" t="s">
        <v>26</v>
      </c>
      <c r="B5" s="12" t="s">
        <v>27</v>
      </c>
      <c r="C5" s="12" t="s">
        <v>28</v>
      </c>
      <c r="D5" s="12" t="s">
        <v>29</v>
      </c>
      <c r="E5" s="12" t="s">
        <v>30</v>
      </c>
      <c r="F5" s="12" t="s">
        <v>31</v>
      </c>
      <c r="G5" s="12" t="s">
        <v>32</v>
      </c>
      <c r="H5" s="12" t="s">
        <v>33</v>
      </c>
      <c r="I5" s="12" t="s">
        <v>34</v>
      </c>
      <c r="J5" s="12" t="s">
        <v>35</v>
      </c>
      <c r="K5" s="12" t="s">
        <v>36</v>
      </c>
    </row>
    <row r="6" customFormat="false" ht="18" hidden="false" customHeight="true" outlineLevel="0" collapsed="false">
      <c r="A6" s="11" t="s">
        <v>37</v>
      </c>
      <c r="B6" s="13" t="s">
        <v>38</v>
      </c>
      <c r="C6" s="13" t="s">
        <v>39</v>
      </c>
      <c r="D6" s="14" t="n">
        <v>54400</v>
      </c>
      <c r="E6" s="14" t="n">
        <v>50400</v>
      </c>
      <c r="F6" s="14" t="n">
        <v>46800</v>
      </c>
      <c r="G6" s="15" t="n">
        <f aca="false">IF(OR(D6="",E6=""),"",IF(B6="%",(E6-D6)*100,E6-D6))</f>
        <v>-4000</v>
      </c>
      <c r="H6" s="16" t="n">
        <f aca="false">IF(OR(D6="",E6="",D6=0),"",IF(C6="-","n. s.",E6/D6))</f>
        <v>0.926470588235294</v>
      </c>
      <c r="I6" s="17" t="n">
        <f aca="false">IF(OR(E6="",F6="",F6=0),"",IF(B6="%",(E6-F6)*100,E6/F6-1))</f>
        <v>0.0769230769230769</v>
      </c>
      <c r="J6" s="18" t="str">
        <f aca="false">IF(G6="","",IF(G6*IF(C6="-",-1,1)&gt;0,"Favorable",IF(G6*IF(C6="-",-1,1)&lt;0,"Défavorable","Conforme")))</f>
        <v>Défavorable</v>
      </c>
      <c r="K6" s="11" t="s">
        <v>40</v>
      </c>
    </row>
    <row r="7" customFormat="false" ht="18" hidden="false" customHeight="true" outlineLevel="0" collapsed="false">
      <c r="A7" s="11" t="s">
        <v>41</v>
      </c>
      <c r="B7" s="13" t="s">
        <v>42</v>
      </c>
      <c r="C7" s="13" t="s">
        <v>39</v>
      </c>
      <c r="D7" s="6" t="n">
        <v>5000</v>
      </c>
      <c r="E7" s="6" t="n">
        <v>4800</v>
      </c>
      <c r="F7" s="6" t="n">
        <v>4500</v>
      </c>
      <c r="G7" s="19" t="n">
        <f aca="false">IF(OR(D7="",E7=""),"",IF(B7="%",(E7-D7)*100,E7-D7))</f>
        <v>-200</v>
      </c>
      <c r="H7" s="16" t="n">
        <f aca="false">IF(OR(D7="",E7="",D7=0),"",IF(C7="-","n. s.",E7/D7))</f>
        <v>0.96</v>
      </c>
      <c r="I7" s="17" t="n">
        <f aca="false">IF(OR(E7="",F7="",F7=0),"",IF(B7="%",(E7-F7)*100,E7/F7-1))</f>
        <v>0.0666666666666667</v>
      </c>
      <c r="J7" s="18" t="str">
        <f aca="false">IF(G7="","",IF(G7*IF(C7="-",-1,1)&gt;0,"Favorable",IF(G7*IF(C7="-",-1,1)&lt;0,"Défavorable","Conforme")))</f>
        <v>Défavorable</v>
      </c>
      <c r="K7" s="11"/>
    </row>
    <row r="8" customFormat="false" ht="18" hidden="false" customHeight="true" outlineLevel="0" collapsed="false">
      <c r="A8" s="11" t="s">
        <v>43</v>
      </c>
      <c r="B8" s="13" t="s">
        <v>44</v>
      </c>
      <c r="C8" s="13" t="s">
        <v>39</v>
      </c>
      <c r="D8" s="20" t="n">
        <v>0.125</v>
      </c>
      <c r="E8" s="20" t="n">
        <v>0.12</v>
      </c>
      <c r="F8" s="20" t="n">
        <v>0.1125</v>
      </c>
      <c r="G8" s="21" t="n">
        <f aca="false">IF(OR(D8="",E8=""),"",IF(B8="%",(E8-D8)*100,E8-D8))</f>
        <v>-0.5</v>
      </c>
      <c r="H8" s="16" t="n">
        <f aca="false">IF(OR(D8="",E8="",D8=0),"",IF(C8="-","n. s.",E8/D8))</f>
        <v>0.96</v>
      </c>
      <c r="I8" s="21" t="n">
        <f aca="false">IF(OR(E8="",F8="",F8=0),"",IF(B8="%",(E8-F8)*100,E8/F8-1))</f>
        <v>0.749999999999999</v>
      </c>
      <c r="J8" s="18" t="str">
        <f aca="false">IF(G8="","",IF(G8*IF(C8="-",-1,1)&gt;0,"Favorable",IF(G8*IF(C8="-",-1,1)&lt;0,"Défavorable","Conforme")))</f>
        <v>Défavorable</v>
      </c>
      <c r="K8" s="11" t="s">
        <v>45</v>
      </c>
    </row>
    <row r="9" customFormat="false" ht="18" hidden="false" customHeight="true" outlineLevel="0" collapsed="false">
      <c r="A9" s="11" t="s">
        <v>46</v>
      </c>
      <c r="B9" s="13" t="s">
        <v>44</v>
      </c>
      <c r="C9" s="13" t="s">
        <v>39</v>
      </c>
      <c r="D9" s="22" t="n">
        <v>0.32</v>
      </c>
      <c r="E9" s="22" t="n">
        <v>0.3</v>
      </c>
      <c r="F9" s="22" t="n">
        <v>0.32</v>
      </c>
      <c r="G9" s="21" t="n">
        <f aca="false">IF(OR(D9="",E9=""),"",IF(B9="%",(E9-D9)*100,E9-D9))</f>
        <v>-2</v>
      </c>
      <c r="H9" s="16" t="n">
        <f aca="false">IF(OR(D9="",E9="",D9=0),"",IF(C9="-","n. s.",E9/D9))</f>
        <v>0.9375</v>
      </c>
      <c r="I9" s="21" t="n">
        <f aca="false">IF(OR(E9="",F9="",F9=0),"",IF(B9="%",(E9-F9)*100,E9/F9-1))</f>
        <v>-2</v>
      </c>
      <c r="J9" s="18" t="str">
        <f aca="false">IF(G9="","",IF(G9*IF(C9="-",-1,1)&gt;0,"Favorable",IF(G9*IF(C9="-",-1,1)&lt;0,"Défavorable","Conforme")))</f>
        <v>Défavorable</v>
      </c>
      <c r="K9" s="11" t="s">
        <v>47</v>
      </c>
    </row>
    <row r="10" customFormat="false" ht="18" hidden="false" customHeight="true" outlineLevel="0" collapsed="false">
      <c r="A10" s="11" t="s">
        <v>48</v>
      </c>
      <c r="B10" s="13" t="s">
        <v>42</v>
      </c>
      <c r="C10" s="13" t="s">
        <v>39</v>
      </c>
      <c r="D10" s="6" t="n">
        <v>1600</v>
      </c>
      <c r="E10" s="6" t="n">
        <v>1440</v>
      </c>
      <c r="F10" s="6" t="n">
        <v>1440</v>
      </c>
      <c r="G10" s="19" t="n">
        <f aca="false">IF(OR(D10="",E10=""),"",IF(B10="%",(E10-D10)*100,E10-D10))</f>
        <v>-160</v>
      </c>
      <c r="H10" s="16" t="n">
        <f aca="false">IF(OR(D10="",E10="",D10=0),"",IF(C10="-","n. s.",E10/D10))</f>
        <v>0.9</v>
      </c>
      <c r="I10" s="17" t="n">
        <f aca="false">IF(OR(E10="",F10="",F10=0),"",IF(B10="%",(E10-F10)*100,E10/F10-1))</f>
        <v>0</v>
      </c>
      <c r="J10" s="18" t="str">
        <f aca="false">IF(G10="","",IF(G10*IF(C10="-",-1,1)&gt;0,"Favorable",IF(G10*IF(C10="-",-1,1)&lt;0,"Défavorable","Conforme")))</f>
        <v>Défavorable</v>
      </c>
      <c r="K10" s="11"/>
    </row>
    <row r="11" customFormat="false" ht="18" hidden="false" customHeight="true" outlineLevel="0" collapsed="false">
      <c r="A11" s="11" t="s">
        <v>49</v>
      </c>
      <c r="B11" s="13" t="s">
        <v>38</v>
      </c>
      <c r="C11" s="13" t="s">
        <v>39</v>
      </c>
      <c r="D11" s="23" t="n">
        <v>34</v>
      </c>
      <c r="E11" s="23" t="n">
        <v>35</v>
      </c>
      <c r="F11" s="23" t="n">
        <v>32.5</v>
      </c>
      <c r="G11" s="24" t="n">
        <f aca="false">IF(OR(D11="",E11=""),"",IF(B11="%",(E11-D11)*100,E11-D11))</f>
        <v>1</v>
      </c>
      <c r="H11" s="16" t="n">
        <f aca="false">IF(OR(D11="",E11="",D11=0),"",IF(C11="-","n. s.",E11/D11))</f>
        <v>1.02941176470588</v>
      </c>
      <c r="I11" s="17" t="n">
        <f aca="false">IF(OR(E11="",F11="",F11=0),"",IF(B11="%",(E11-F11)*100,E11/F11-1))</f>
        <v>0.0769230769230769</v>
      </c>
      <c r="J11" s="18" t="str">
        <f aca="false">IF(G11="","",IF(G11*IF(C11="-",-1,1)&gt;0,"Favorable",IF(G11*IF(C11="-",-1,1)&lt;0,"Défavorable","Conforme")))</f>
        <v>Favorable</v>
      </c>
      <c r="K11" s="11"/>
    </row>
    <row r="12" customFormat="false" ht="18" hidden="false" customHeight="true" outlineLevel="0" collapsed="false">
      <c r="A12" s="11" t="s">
        <v>50</v>
      </c>
      <c r="B12" s="13" t="s">
        <v>42</v>
      </c>
      <c r="C12" s="13" t="s">
        <v>39</v>
      </c>
      <c r="D12" s="25" t="n">
        <v>1.6</v>
      </c>
      <c r="E12" s="25" t="n">
        <v>1.5</v>
      </c>
      <c r="F12" s="25" t="n">
        <v>1.4</v>
      </c>
      <c r="G12" s="26" t="n">
        <f aca="false">IF(OR(D12="",E12=""),"",IF(B12="%",(E12-D12)*100,E12-D12))</f>
        <v>-0.1</v>
      </c>
      <c r="H12" s="16" t="n">
        <f aca="false">IF(OR(D12="",E12="",D12=0),"",IF(C12="-","n. s.",E12/D12))</f>
        <v>0.9375</v>
      </c>
      <c r="I12" s="17" t="n">
        <f aca="false">IF(OR(E12="",F12="",F12=0),"",IF(B12="%",(E12-F12)*100,E12/F12-1))</f>
        <v>0.0714285714285714</v>
      </c>
      <c r="J12" s="18" t="str">
        <f aca="false">IF(G12="","",IF(G12*IF(C12="-",-1,1)&gt;0,"Favorable",IF(G12*IF(C12="-",-1,1)&lt;0,"Défavorable","Conforme")))</f>
        <v>Défavorable</v>
      </c>
      <c r="K12" s="11" t="s">
        <v>51</v>
      </c>
    </row>
    <row r="13" customFormat="false" ht="18" hidden="false" customHeight="true" outlineLevel="0" collapsed="false">
      <c r="A13" s="11" t="s">
        <v>52</v>
      </c>
      <c r="B13" s="13" t="s">
        <v>38</v>
      </c>
      <c r="C13" s="13" t="s">
        <v>39</v>
      </c>
      <c r="D13" s="23" t="n">
        <v>21.25</v>
      </c>
      <c r="E13" s="23" t="n">
        <v>23.33</v>
      </c>
      <c r="F13" s="23" t="n">
        <v>23.21</v>
      </c>
      <c r="G13" s="24" t="n">
        <f aca="false">IF(OR(D13="",E13=""),"",IF(B13="%",(E13-D13)*100,E13-D13))</f>
        <v>2.08</v>
      </c>
      <c r="H13" s="16" t="n">
        <f aca="false">IF(OR(D13="",E13="",D13=0),"",IF(C13="-","n. s.",E13/D13))</f>
        <v>1.09788235294118</v>
      </c>
      <c r="I13" s="17" t="n">
        <f aca="false">IF(OR(E13="",F13="",F13=0),"",IF(B13="%",(E13-F13)*100,E13/F13-1))</f>
        <v>0.00517018526497193</v>
      </c>
      <c r="J13" s="18" t="str">
        <f aca="false">IF(G13="","",IF(G13*IF(C13="-",-1,1)&gt;0,"Favorable",IF(G13*IF(C13="-",-1,1)&lt;0,"Défavorable","Conforme")))</f>
        <v>Favorable</v>
      </c>
      <c r="K13" s="11"/>
    </row>
    <row r="14" customFormat="false" ht="18" hidden="false" customHeight="true" outlineLevel="0" collapsed="false">
      <c r="A14" s="11" t="s">
        <v>53</v>
      </c>
      <c r="B14" s="13" t="s">
        <v>38</v>
      </c>
      <c r="C14" s="13" t="s">
        <v>39</v>
      </c>
      <c r="D14" s="14" t="n">
        <v>29920</v>
      </c>
      <c r="E14" s="14" t="n">
        <v>26712</v>
      </c>
      <c r="F14" s="14" t="n">
        <v>25272</v>
      </c>
      <c r="G14" s="15" t="n">
        <f aca="false">IF(OR(D14="",E14=""),"",IF(B14="%",(E14-D14)*100,E14-D14))</f>
        <v>-3208</v>
      </c>
      <c r="H14" s="16" t="n">
        <f aca="false">IF(OR(D14="",E14="",D14=0),"",IF(C14="-","n. s.",E14/D14))</f>
        <v>0.892780748663102</v>
      </c>
      <c r="I14" s="17" t="n">
        <f aca="false">IF(OR(E14="",F14="",F14=0),"",IF(B14="%",(E14-F14)*100,E14/F14-1))</f>
        <v>0.0569800569800569</v>
      </c>
      <c r="J14" s="18" t="str">
        <f aca="false">IF(G14="","",IF(G14*IF(C14="-",-1,1)&gt;0,"Favorable",IF(G14*IF(C14="-",-1,1)&lt;0,"Défavorable","Conforme")))</f>
        <v>Défavorable</v>
      </c>
      <c r="K14" s="11" t="s">
        <v>54</v>
      </c>
    </row>
    <row r="15" customFormat="false" ht="18" hidden="false" customHeight="true" outlineLevel="0" collapsed="false">
      <c r="A15" s="11" t="s">
        <v>55</v>
      </c>
      <c r="B15" s="13" t="s">
        <v>44</v>
      </c>
      <c r="C15" s="13" t="s">
        <v>39</v>
      </c>
      <c r="D15" s="22" t="n">
        <v>0.55</v>
      </c>
      <c r="E15" s="22" t="n">
        <v>0.53</v>
      </c>
      <c r="F15" s="22" t="n">
        <v>0.54</v>
      </c>
      <c r="G15" s="21" t="n">
        <f aca="false">IF(OR(D15="",E15=""),"",IF(B15="%",(E15-D15)*100,E15-D15))</f>
        <v>-2</v>
      </c>
      <c r="H15" s="16" t="n">
        <f aca="false">IF(OR(D15="",E15="",D15=0),"",IF(C15="-","n. s.",E15/D15))</f>
        <v>0.963636363636364</v>
      </c>
      <c r="I15" s="21" t="n">
        <f aca="false">IF(OR(E15="",F15="",F15=0),"",IF(B15="%",(E15-F15)*100,E15/F15-1))</f>
        <v>-1</v>
      </c>
      <c r="J15" s="18" t="str">
        <f aca="false">IF(G15="","",IF(G15*IF(C15="-",-1,1)&gt;0,"Favorable",IF(G15*IF(C15="-",-1,1)&lt;0,"Défavorable","Conforme")))</f>
        <v>Défavorable</v>
      </c>
      <c r="K15" s="11"/>
    </row>
    <row r="16" customFormat="false" ht="18" hidden="false" customHeight="true" outlineLevel="0" collapsed="false">
      <c r="A16" s="11" t="s">
        <v>56</v>
      </c>
      <c r="B16" s="13" t="s">
        <v>44</v>
      </c>
      <c r="C16" s="13" t="s">
        <v>57</v>
      </c>
      <c r="D16" s="22" t="n">
        <v>0.01</v>
      </c>
      <c r="E16" s="22" t="n">
        <v>0.012</v>
      </c>
      <c r="F16" s="22" t="n">
        <v>0.011</v>
      </c>
      <c r="G16" s="21" t="n">
        <f aca="false">IF(OR(D16="",E16=""),"",IF(B16="%",(E16-D16)*100,E16-D16))</f>
        <v>0.2</v>
      </c>
      <c r="H16" s="16" t="str">
        <f aca="false">IF(OR(D16="",E16="",D16=0),"",IF(C16="-","n. s.",E16/D16))</f>
        <v>n. s.</v>
      </c>
      <c r="I16" s="21" t="n">
        <f aca="false">IF(OR(E16="",F16="",F16=0),"",IF(B16="%",(E16-F16)*100,E16/F16-1))</f>
        <v>0.1</v>
      </c>
      <c r="J16" s="18" t="str">
        <f aca="false">IF(G16="","",IF(G16*IF(C16="-",-1,1)&gt;0,"Favorable",IF(G16*IF(C16="-",-1,1)&lt;0,"Défavorable","Conforme")))</f>
        <v>Défavorable</v>
      </c>
      <c r="K16" s="11" t="s">
        <v>58</v>
      </c>
    </row>
    <row r="17" customFormat="false" ht="18" hidden="false" customHeight="true" outlineLevel="0" collapsed="false">
      <c r="A17" s="11" t="s">
        <v>59</v>
      </c>
      <c r="B17" s="13" t="s">
        <v>44</v>
      </c>
      <c r="C17" s="13" t="s">
        <v>39</v>
      </c>
      <c r="D17" s="22" t="n">
        <v>0.9</v>
      </c>
      <c r="E17" s="22" t="n">
        <v>0.92</v>
      </c>
      <c r="F17" s="22" t="n">
        <v>0.88</v>
      </c>
      <c r="G17" s="21" t="n">
        <f aca="false">IF(OR(D17="",E17=""),"",IF(B17="%",(E17-D17)*100,E17-D17))</f>
        <v>2</v>
      </c>
      <c r="H17" s="16" t="n">
        <f aca="false">IF(OR(D17="",E17="",D17=0),"",IF(C17="-","n. s.",E17/D17))</f>
        <v>1.02222222222222</v>
      </c>
      <c r="I17" s="21" t="n">
        <f aca="false">IF(OR(E17="",F17="",F17=0),"",IF(B17="%",(E17-F17)*100,E17/F17-1))</f>
        <v>4</v>
      </c>
      <c r="J17" s="18" t="str">
        <f aca="false">IF(G17="","",IF(G17*IF(C17="-",-1,1)&gt;0,"Favorable",IF(G17*IF(C17="-",-1,1)&lt;0,"Défavorable","Conforme")))</f>
        <v>Favorable</v>
      </c>
      <c r="K17" s="11" t="s">
        <v>60</v>
      </c>
    </row>
    <row r="18" customFormat="false" ht="18" hidden="false" customHeight="true" outlineLevel="0" collapsed="false">
      <c r="A18" s="27"/>
      <c r="B18" s="13"/>
      <c r="C18" s="13"/>
      <c r="D18" s="27"/>
      <c r="E18" s="27"/>
      <c r="F18" s="27"/>
      <c r="G18" s="28" t="str">
        <f aca="false">IF(OR(D18="",E18=""),"",IF(B18="%",(E18-D18)*100,E18-D18))</f>
        <v/>
      </c>
      <c r="H18" s="16" t="str">
        <f aca="false">IF(OR(D18="",E18="",D18=0),"",IF(C18="-","n. s.",E18/D18))</f>
        <v/>
      </c>
      <c r="I18" s="17" t="str">
        <f aca="false">IF(OR(E18="",F18="",F18=0),"",IF(B18="%",(E18-F18)*100,E18/F18-1))</f>
        <v/>
      </c>
      <c r="J18" s="18" t="str">
        <f aca="false">IF(G18="","",IF(G18*IF(C18="-",-1,1)&gt;0,"Favorable",IF(G18*IF(C18="-",-1,1)&lt;0,"Défavorable","Conforme")))</f>
        <v/>
      </c>
      <c r="K18" s="27"/>
    </row>
    <row r="19" customFormat="false" ht="18" hidden="false" customHeight="true" outlineLevel="0" collapsed="false">
      <c r="A19" s="27"/>
      <c r="B19" s="13"/>
      <c r="C19" s="13"/>
      <c r="D19" s="27"/>
      <c r="E19" s="27"/>
      <c r="F19" s="27"/>
      <c r="G19" s="28" t="str">
        <f aca="false">IF(OR(D19="",E19=""),"",IF(B19="%",(E19-D19)*100,E19-D19))</f>
        <v/>
      </c>
      <c r="H19" s="16" t="str">
        <f aca="false">IF(OR(D19="",E19="",D19=0),"",IF(C19="-","n. s.",E19/D19))</f>
        <v/>
      </c>
      <c r="I19" s="17" t="str">
        <f aca="false">IF(OR(E19="",F19="",F19=0),"",IF(B19="%",(E19-F19)*100,E19/F19-1))</f>
        <v/>
      </c>
      <c r="J19" s="18" t="str">
        <f aca="false">IF(G19="","",IF(G19*IF(C19="-",-1,1)&gt;0,"Favorable",IF(G19*IF(C19="-",-1,1)&lt;0,"Défavorable","Conforme")))</f>
        <v/>
      </c>
      <c r="K19" s="27"/>
    </row>
    <row r="20" customFormat="false" ht="18" hidden="false" customHeight="true" outlineLevel="0" collapsed="false">
      <c r="A20" s="27"/>
      <c r="B20" s="13"/>
      <c r="C20" s="13"/>
      <c r="D20" s="27"/>
      <c r="E20" s="27"/>
      <c r="F20" s="27"/>
      <c r="G20" s="28" t="str">
        <f aca="false">IF(OR(D20="",E20=""),"",IF(B20="%",(E20-D20)*100,E20-D20))</f>
        <v/>
      </c>
      <c r="H20" s="16" t="str">
        <f aca="false">IF(OR(D20="",E20="",D20=0),"",IF(C20="-","n. s.",E20/D20))</f>
        <v/>
      </c>
      <c r="I20" s="17" t="str">
        <f aca="false">IF(OR(E20="",F20="",F20=0),"",IF(B20="%",(E20-F20)*100,E20/F20-1))</f>
        <v/>
      </c>
      <c r="J20" s="18" t="str">
        <f aca="false">IF(G20="","",IF(G20*IF(C20="-",-1,1)&gt;0,"Favorable",IF(G20*IF(C20="-",-1,1)&lt;0,"Défavorable","Conforme")))</f>
        <v/>
      </c>
      <c r="K20" s="27"/>
    </row>
    <row r="22" customFormat="false" ht="23.85" hidden="false" customHeight="false" outlineLevel="0" collapsed="false">
      <c r="A22" s="29" t="s">
        <v>61</v>
      </c>
    </row>
    <row r="23" customFormat="false" ht="15" hidden="false" customHeight="true" outlineLevel="0" collapsed="false">
      <c r="A23" s="30" t="s">
        <v>62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</row>
    <row r="24" customFormat="false" ht="15" hidden="false" customHeight="false" outlineLevel="0" collapsed="false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customFormat="false" ht="15" hidden="false" customHeight="false" outlineLevel="0" collapsed="false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</row>
  </sheetData>
  <mergeCells count="3">
    <mergeCell ref="B3:D3"/>
    <mergeCell ref="F3:G3"/>
    <mergeCell ref="A23:K25"/>
  </mergeCells>
  <conditionalFormatting sqref="J6:J20">
    <cfRule type="expression" priority="2" aboveAverage="0" equalAverage="0" bottom="0" percent="0" rank="0" text="" dxfId="0">
      <formula>$J6="Favorable"</formula>
    </cfRule>
    <cfRule type="expression" priority="3" aboveAverage="0" equalAverage="0" bottom="0" percent="0" rank="0" text="" dxfId="1">
      <formula>$J6="Défavorable"</formula>
    </cfRule>
  </conditionalFormatting>
  <dataValidations count="2">
    <dataValidation allowBlank="true" errorStyle="stop" operator="between" showDropDown="false" showErrorMessage="false" showInputMessage="false" sqref="B6:B20" type="list">
      <formula1>"€,nb,%"</formula1>
      <formula2>0</formula2>
    </dataValidation>
    <dataValidation allowBlank="true" errorStyle="stop" operator="between" showDropDown="false" showErrorMessage="false" showInputMessage="false" sqref="C6:C20" type="list">
      <formula1>"+,-"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5"/>
    <col collapsed="false" customWidth="true" hidden="false" outlineLevel="0" max="3" min="3" style="0" width="3"/>
    <col collapsed="false" customWidth="true" hidden="false" outlineLevel="0" max="4" min="4" style="0" width="48"/>
    <col collapsed="false" customWidth="true" hidden="false" outlineLevel="0" max="5" min="5" style="0" width="15"/>
  </cols>
  <sheetData>
    <row r="1" customFormat="false" ht="17.35" hidden="false" customHeight="false" outlineLevel="0" collapsed="false">
      <c r="A1" s="1" t="s">
        <v>63</v>
      </c>
    </row>
    <row r="2" customFormat="false" ht="15" hidden="false" customHeight="false" outlineLevel="0" collapsed="false">
      <c r="A2" s="2" t="s">
        <v>64</v>
      </c>
    </row>
    <row r="4" customFormat="false" ht="21.75" hidden="false" customHeight="true" outlineLevel="0" collapsed="false">
      <c r="A4" s="12" t="s">
        <v>65</v>
      </c>
      <c r="B4" s="12" t="s">
        <v>66</v>
      </c>
      <c r="D4" s="12" t="s">
        <v>26</v>
      </c>
      <c r="E4" s="12" t="s">
        <v>67</v>
      </c>
    </row>
    <row r="5" customFormat="false" ht="15" hidden="false" customHeight="false" outlineLevel="0" collapsed="false">
      <c r="A5" s="5" t="s">
        <v>68</v>
      </c>
      <c r="B5" s="6" t="n">
        <v>40000</v>
      </c>
      <c r="D5" s="5" t="s">
        <v>69</v>
      </c>
      <c r="E5" s="31" t="n">
        <f aca="false">IF(B5=0,"",B6/B5)</f>
        <v>0.12</v>
      </c>
    </row>
    <row r="6" customFormat="false" ht="15" hidden="false" customHeight="false" outlineLevel="0" collapsed="false">
      <c r="A6" s="5" t="s">
        <v>70</v>
      </c>
      <c r="B6" s="6" t="n">
        <v>4800</v>
      </c>
      <c r="D6" s="5" t="s">
        <v>71</v>
      </c>
      <c r="E6" s="31" t="n">
        <f aca="false">IF(B6=0,"",B7/B6)</f>
        <v>0.3</v>
      </c>
    </row>
    <row r="7" customFormat="false" ht="15" hidden="false" customHeight="false" outlineLevel="0" collapsed="false">
      <c r="A7" s="5" t="s">
        <v>72</v>
      </c>
      <c r="B7" s="6" t="n">
        <v>1440</v>
      </c>
      <c r="D7" s="5" t="s">
        <v>73</v>
      </c>
      <c r="E7" s="32" t="n">
        <f aca="false">IF(B7=0,"",B9/B7)</f>
        <v>35</v>
      </c>
    </row>
    <row r="8" customFormat="false" ht="15" hidden="false" customHeight="false" outlineLevel="0" collapsed="false">
      <c r="A8" s="5" t="s">
        <v>74</v>
      </c>
      <c r="B8" s="6" t="n">
        <v>2160</v>
      </c>
      <c r="D8" s="5" t="s">
        <v>75</v>
      </c>
      <c r="E8" s="33" t="n">
        <f aca="false">IF(B7=0,"",B8/B7)</f>
        <v>1.5</v>
      </c>
    </row>
    <row r="9" customFormat="false" ht="15" hidden="false" customHeight="false" outlineLevel="0" collapsed="false">
      <c r="A9" s="5" t="s">
        <v>37</v>
      </c>
      <c r="B9" s="23" t="n">
        <v>50400</v>
      </c>
      <c r="D9" s="5" t="s">
        <v>76</v>
      </c>
      <c r="E9" s="32" t="n">
        <f aca="false">IF(B8=0,"",B9/B8)</f>
        <v>23.3333333333333</v>
      </c>
    </row>
    <row r="10" customFormat="false" ht="15" hidden="false" customHeight="false" outlineLevel="0" collapsed="false">
      <c r="A10" s="5" t="s">
        <v>77</v>
      </c>
      <c r="B10" s="23" t="n">
        <v>23688</v>
      </c>
      <c r="D10" s="5" t="s">
        <v>78</v>
      </c>
      <c r="E10" s="32" t="n">
        <f aca="false">B9-B10</f>
        <v>26712</v>
      </c>
    </row>
    <row r="11" customFormat="false" ht="15" hidden="false" customHeight="false" outlineLevel="0" collapsed="false">
      <c r="A11" s="5" t="s">
        <v>79</v>
      </c>
      <c r="B11" s="23" t="n">
        <v>604.8</v>
      </c>
      <c r="D11" s="5" t="s">
        <v>80</v>
      </c>
      <c r="E11" s="31" t="n">
        <f aca="false">IF(B9=0,"",E10/B9)</f>
        <v>0.53</v>
      </c>
    </row>
    <row r="12" customFormat="false" ht="15" hidden="false" customHeight="false" outlineLevel="0" collapsed="false">
      <c r="A12" s="5" t="s">
        <v>81</v>
      </c>
      <c r="B12" s="6" t="n">
        <v>120</v>
      </c>
      <c r="D12" s="5" t="s">
        <v>82</v>
      </c>
      <c r="E12" s="31" t="n">
        <f aca="false">IF(B10=0,"",E10/B10)</f>
        <v>1.12765957446809</v>
      </c>
    </row>
    <row r="13" customFormat="false" ht="15" hidden="false" customHeight="false" outlineLevel="0" collapsed="false">
      <c r="A13" s="5" t="s">
        <v>83</v>
      </c>
      <c r="B13" s="6" t="n">
        <v>600</v>
      </c>
      <c r="D13" s="5" t="s">
        <v>84</v>
      </c>
      <c r="E13" s="31" t="n">
        <f aca="false">IF(B9=0,"",B11/B9)</f>
        <v>0.012</v>
      </c>
    </row>
    <row r="14" customFormat="false" ht="15" hidden="false" customHeight="false" outlineLevel="0" collapsed="false">
      <c r="A14" s="5" t="s">
        <v>85</v>
      </c>
      <c r="B14" s="6" t="n">
        <v>250</v>
      </c>
      <c r="D14" s="5" t="s">
        <v>86</v>
      </c>
      <c r="E14" s="32" t="n">
        <f aca="false">IF(B12=0,"",B9/B12)</f>
        <v>420</v>
      </c>
    </row>
    <row r="15" customFormat="false" ht="15" hidden="false" customHeight="false" outlineLevel="0" collapsed="false">
      <c r="A15" s="5" t="s">
        <v>87</v>
      </c>
      <c r="B15" s="6" t="n">
        <v>230</v>
      </c>
      <c r="D15" s="5" t="s">
        <v>88</v>
      </c>
      <c r="E15" s="32" t="n">
        <f aca="false">IF(B13=0,"",B9/B13)</f>
        <v>84</v>
      </c>
    </row>
    <row r="16" customFormat="false" ht="15" hidden="false" customHeight="false" outlineLevel="0" collapsed="false">
      <c r="D16" s="5" t="s">
        <v>89</v>
      </c>
      <c r="E16" s="31" t="n">
        <f aca="false">IF(B14=0,"",B15/B14)</f>
        <v>0.92</v>
      </c>
    </row>
    <row r="17" customFormat="false" ht="15" hidden="false" customHeight="false" outlineLevel="0" collapsed="false">
      <c r="D17" s="5" t="s">
        <v>90</v>
      </c>
      <c r="E17" s="18" t="str">
        <f aca="false">IF(OR(E8="",E9=""),"",IF(ROUND(E8*E9-E7,2)=0,"OK","Écart"))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2026-10-16T14:13:25Z</dcterms:created>
  <dc:creator>openpyxl</dc:creator>
  <dc:description/>
  <dc:language>en-US</dc:language>
  <cp:lastModifiedBy/>
  <dcterms:modified xsi:type="dcterms:W3CDTF">2026-10-16T14:13:25Z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